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ператор2_146\Desktop\Протокол СС2018 защищенный\"/>
    </mc:Choice>
  </mc:AlternateContent>
  <bookViews>
    <workbookView xWindow="0" yWindow="0" windowWidth="16170" windowHeight="6165"/>
  </bookViews>
  <sheets>
    <sheet name="Лист1" sheetId="1" r:id="rId1"/>
    <sheet name="Лист2" sheetId="2" r:id="rId2"/>
    <sheet name="Лист3" sheetId="3" r:id="rId3"/>
  </sheets>
  <definedNames>
    <definedName name="Итоговый__балл_место">Лист1!$K$4:$K$62</definedName>
    <definedName name="Количество_шт_место">Лист1!$G$4:$G$62</definedName>
    <definedName name="Масса_улова_место">Лист1!$E$4:$E$62</definedName>
    <definedName name="Самая_крупная__кг_место">Лист1!$I$4:$I$62</definedName>
  </definedNames>
  <calcPr calcId="162913" refMode="R1C1"/>
</workbook>
</file>

<file path=xl/calcChain.xml><?xml version="1.0" encoding="utf-8"?>
<calcChain xmlns="http://schemas.openxmlformats.org/spreadsheetml/2006/main">
  <c r="E15" i="1" l="1"/>
  <c r="E13" i="1"/>
  <c r="E6" i="1"/>
  <c r="E10" i="1"/>
  <c r="E8" i="1"/>
  <c r="E21" i="1"/>
  <c r="E16" i="1"/>
  <c r="E14" i="1"/>
  <c r="E12" i="1"/>
  <c r="E4" i="1"/>
  <c r="E20" i="1"/>
  <c r="E9" i="1"/>
  <c r="E5" i="1"/>
  <c r="E7" i="1"/>
  <c r="E11" i="1"/>
  <c r="H25" i="1" l="1"/>
  <c r="F25" i="1"/>
  <c r="J18" i="1" l="1"/>
  <c r="J61" i="1"/>
  <c r="J44" i="1"/>
  <c r="J11" i="1"/>
  <c r="J50" i="1"/>
  <c r="J32" i="1"/>
  <c r="J19" i="1"/>
  <c r="J7" i="1"/>
  <c r="J49" i="1"/>
  <c r="J39" i="1"/>
  <c r="J28" i="1"/>
  <c r="J24" i="1"/>
  <c r="J5" i="1"/>
  <c r="J9" i="1"/>
  <c r="J52" i="1"/>
  <c r="J20" i="1"/>
  <c r="J54" i="1"/>
  <c r="J31" i="1"/>
  <c r="J58" i="1"/>
  <c r="J48" i="1"/>
  <c r="J17" i="1"/>
  <c r="J56" i="1"/>
  <c r="J59" i="1"/>
  <c r="J55" i="1"/>
  <c r="J51" i="1"/>
  <c r="J60" i="1"/>
  <c r="J4" i="1"/>
  <c r="J57" i="1"/>
  <c r="J41" i="1"/>
  <c r="J43" i="1"/>
  <c r="J12" i="1"/>
  <c r="J62" i="1"/>
  <c r="J33" i="1"/>
  <c r="J14" i="1"/>
  <c r="J46" i="1"/>
  <c r="J16" i="1"/>
  <c r="J27" i="1"/>
  <c r="J21" i="1"/>
  <c r="J8" i="1"/>
  <c r="J47" i="1"/>
  <c r="J42" i="1"/>
  <c r="J10" i="1"/>
  <c r="J40" i="1"/>
  <c r="J35" i="1"/>
  <c r="J36" i="1"/>
  <c r="J45" i="1"/>
  <c r="J22" i="1"/>
  <c r="J26" i="1"/>
  <c r="J37" i="1"/>
  <c r="J30" i="1"/>
  <c r="J6" i="1"/>
  <c r="J13" i="1"/>
  <c r="J15" i="1"/>
  <c r="J29" i="1"/>
  <c r="J38" i="1"/>
  <c r="J53" i="1"/>
  <c r="J34" i="1"/>
  <c r="J23" i="1"/>
  <c r="J25" i="1"/>
  <c r="K25" i="1" s="1"/>
  <c r="H18" i="1"/>
  <c r="H61" i="1"/>
  <c r="H44" i="1"/>
  <c r="H11" i="1"/>
  <c r="H50" i="1"/>
  <c r="H32" i="1"/>
  <c r="H19" i="1"/>
  <c r="H7" i="1"/>
  <c r="H49" i="1"/>
  <c r="H39" i="1"/>
  <c r="H28" i="1"/>
  <c r="H24" i="1"/>
  <c r="H5" i="1"/>
  <c r="H9" i="1"/>
  <c r="H52" i="1"/>
  <c r="H20" i="1"/>
  <c r="H54" i="1"/>
  <c r="H31" i="1"/>
  <c r="H58" i="1"/>
  <c r="H48" i="1"/>
  <c r="H17" i="1"/>
  <c r="H56" i="1"/>
  <c r="H59" i="1"/>
  <c r="H55" i="1"/>
  <c r="H51" i="1"/>
  <c r="H60" i="1"/>
  <c r="H4" i="1"/>
  <c r="H57" i="1"/>
  <c r="H41" i="1"/>
  <c r="H43" i="1"/>
  <c r="H12" i="1"/>
  <c r="H62" i="1"/>
  <c r="H33" i="1"/>
  <c r="H14" i="1"/>
  <c r="H46" i="1"/>
  <c r="H16" i="1"/>
  <c r="H27" i="1"/>
  <c r="H21" i="1"/>
  <c r="H8" i="1"/>
  <c r="H47" i="1"/>
  <c r="H42" i="1"/>
  <c r="H10" i="1"/>
  <c r="H40" i="1"/>
  <c r="H35" i="1"/>
  <c r="H36" i="1"/>
  <c r="H45" i="1"/>
  <c r="H22" i="1"/>
  <c r="H26" i="1"/>
  <c r="H37" i="1"/>
  <c r="H30" i="1"/>
  <c r="H6" i="1"/>
  <c r="H13" i="1"/>
  <c r="H15" i="1"/>
  <c r="H29" i="1"/>
  <c r="H38" i="1"/>
  <c r="H53" i="1"/>
  <c r="H34" i="1"/>
  <c r="H23" i="1"/>
  <c r="F18" i="1"/>
  <c r="F61" i="1"/>
  <c r="F44" i="1"/>
  <c r="F11" i="1"/>
  <c r="F50" i="1"/>
  <c r="F32" i="1"/>
  <c r="F19" i="1"/>
  <c r="F7" i="1"/>
  <c r="F49" i="1"/>
  <c r="F39" i="1"/>
  <c r="F28" i="1"/>
  <c r="F24" i="1"/>
  <c r="F5" i="1"/>
  <c r="F9" i="1"/>
  <c r="F52" i="1"/>
  <c r="F20" i="1"/>
  <c r="F54" i="1"/>
  <c r="F31" i="1"/>
  <c r="F58" i="1"/>
  <c r="F48" i="1"/>
  <c r="F17" i="1"/>
  <c r="F56" i="1"/>
  <c r="F59" i="1"/>
  <c r="F55" i="1"/>
  <c r="F51" i="1"/>
  <c r="F60" i="1"/>
  <c r="F4" i="1"/>
  <c r="F57" i="1"/>
  <c r="F41" i="1"/>
  <c r="F43" i="1"/>
  <c r="F12" i="1"/>
  <c r="F62" i="1"/>
  <c r="F33" i="1"/>
  <c r="F14" i="1"/>
  <c r="F46" i="1"/>
  <c r="F16" i="1"/>
  <c r="F27" i="1"/>
  <c r="F21" i="1"/>
  <c r="F8" i="1"/>
  <c r="F47" i="1"/>
  <c r="F42" i="1"/>
  <c r="F10" i="1"/>
  <c r="F40" i="1"/>
  <c r="F35" i="1"/>
  <c r="F36" i="1"/>
  <c r="F45" i="1"/>
  <c r="F22" i="1"/>
  <c r="F26" i="1"/>
  <c r="F37" i="1"/>
  <c r="F30" i="1"/>
  <c r="F6" i="1"/>
  <c r="F13" i="1"/>
  <c r="F15" i="1"/>
  <c r="F29" i="1"/>
  <c r="F38" i="1"/>
  <c r="F53" i="1"/>
  <c r="F34" i="1"/>
  <c r="F23" i="1"/>
  <c r="K34" i="1" l="1"/>
  <c r="K38" i="1"/>
  <c r="K15" i="1"/>
  <c r="K6" i="1"/>
  <c r="K37" i="1"/>
  <c r="K22" i="1"/>
  <c r="K36" i="1"/>
  <c r="K40" i="1"/>
  <c r="K42" i="1"/>
  <c r="K8" i="1"/>
  <c r="K27" i="1"/>
  <c r="K46" i="1"/>
  <c r="K33" i="1"/>
  <c r="K12" i="1"/>
  <c r="K41" i="1"/>
  <c r="K4" i="1"/>
  <c r="K51" i="1"/>
  <c r="K59" i="1"/>
  <c r="K17" i="1"/>
  <c r="K58" i="1"/>
  <c r="K54" i="1"/>
  <c r="K52" i="1"/>
  <c r="K5" i="1"/>
  <c r="K28" i="1"/>
  <c r="K49" i="1"/>
  <c r="K19" i="1"/>
  <c r="K50" i="1"/>
  <c r="K44" i="1"/>
  <c r="K18" i="1"/>
  <c r="K23" i="1"/>
  <c r="K53" i="1"/>
  <c r="K29" i="1"/>
  <c r="K13" i="1"/>
  <c r="K30" i="1"/>
  <c r="K26" i="1"/>
  <c r="K45" i="1"/>
  <c r="K35" i="1"/>
  <c r="K10" i="1"/>
  <c r="K47" i="1"/>
  <c r="K21" i="1"/>
  <c r="K16" i="1"/>
  <c r="K14" i="1"/>
  <c r="K62" i="1"/>
  <c r="K43" i="1"/>
  <c r="K57" i="1"/>
  <c r="K60" i="1"/>
  <c r="K55" i="1"/>
  <c r="K56" i="1"/>
  <c r="K48" i="1"/>
  <c r="K31" i="1"/>
  <c r="K20" i="1"/>
  <c r="K9" i="1"/>
  <c r="K24" i="1"/>
  <c r="K39" i="1"/>
  <c r="K7" i="1"/>
  <c r="K32" i="1"/>
  <c r="K11" i="1"/>
  <c r="K61" i="1"/>
  <c r="L61" i="1" l="1"/>
  <c r="L51" i="1"/>
  <c r="L62" i="1"/>
  <c r="L56" i="1"/>
  <c r="L45" i="1"/>
  <c r="L23" i="1"/>
  <c r="L6" i="1"/>
  <c r="L19" i="1"/>
  <c r="L20" i="1"/>
  <c r="L46" i="1"/>
  <c r="L34" i="1"/>
  <c r="L54" i="1"/>
  <c r="L47" i="1"/>
  <c r="L11" i="1"/>
  <c r="L42" i="1"/>
  <c r="L13" i="1"/>
  <c r="L32" i="1"/>
  <c r="L43" i="1"/>
  <c r="L10" i="1"/>
  <c r="L30" i="1"/>
  <c r="L52" i="1"/>
  <c r="L16" i="1"/>
  <c r="L40" i="1"/>
  <c r="L39" i="1"/>
  <c r="L18" i="1"/>
  <c r="L31" i="1"/>
  <c r="L60" i="1"/>
  <c r="L14" i="1"/>
  <c r="L21" i="1"/>
  <c r="L29" i="1"/>
  <c r="L24" i="1"/>
  <c r="L37" i="1"/>
  <c r="L33" i="1"/>
  <c r="L55" i="1"/>
  <c r="L4" i="1"/>
  <c r="L49" i="1"/>
  <c r="L9" i="1"/>
  <c r="L35" i="1"/>
  <c r="L7" i="1"/>
  <c r="L15" i="1"/>
  <c r="L36" i="1"/>
  <c r="L27" i="1"/>
  <c r="L41" i="1"/>
  <c r="L58" i="1"/>
  <c r="L28" i="1"/>
  <c r="L44" i="1"/>
  <c r="L53" i="1"/>
  <c r="L26" i="1"/>
  <c r="L57" i="1"/>
  <c r="L48" i="1"/>
  <c r="L59" i="1"/>
  <c r="L38" i="1"/>
  <c r="L22" i="1"/>
  <c r="L8" i="1"/>
  <c r="L12" i="1"/>
  <c r="L17" i="1"/>
  <c r="L5" i="1"/>
  <c r="L50" i="1"/>
  <c r="L25" i="1"/>
</calcChain>
</file>

<file path=xl/sharedStrings.xml><?xml version="1.0" encoding="utf-8"?>
<sst xmlns="http://schemas.openxmlformats.org/spreadsheetml/2006/main" count="73" uniqueCount="73">
  <si>
    <t>ФИО участника</t>
  </si>
  <si>
    <t>Номер</t>
  </si>
  <si>
    <t>Масса улова
(место)</t>
  </si>
  <si>
    <t>Самая крупная
(место)</t>
  </si>
  <si>
    <t>Итоговое место</t>
  </si>
  <si>
    <t>Итоговый
 балл</t>
  </si>
  <si>
    <t>№</t>
  </si>
  <si>
    <t>Самая крупная
(см.)</t>
  </si>
  <si>
    <t>Масса улова
(гр.)</t>
  </si>
  <si>
    <t>год рождеия</t>
  </si>
  <si>
    <t>Судейский протокол соревнований по спиннинговой ловле "Сузунский спиннинг" - 2018</t>
  </si>
  <si>
    <t>Кол-во
(шт.)</t>
  </si>
  <si>
    <t>Кол-во
(место)</t>
  </si>
  <si>
    <t>Плюхин Сергей</t>
  </si>
  <si>
    <t>6075</t>
  </si>
  <si>
    <t>Иванов Александр</t>
  </si>
  <si>
    <t>Иванов Валерий</t>
  </si>
  <si>
    <t>Ковалев Евгений</t>
  </si>
  <si>
    <t>Ребешкин Виталий</t>
  </si>
  <si>
    <t>Михайловский Дмитрий</t>
  </si>
  <si>
    <t>Отцин Алексей</t>
  </si>
  <si>
    <t>КожемякоАлексей</t>
  </si>
  <si>
    <t>Сетюхов Алексей</t>
  </si>
  <si>
    <t>Чернышов Вячеслав</t>
  </si>
  <si>
    <t>Логинов Денис</t>
  </si>
  <si>
    <t>Курицин Александр</t>
  </si>
  <si>
    <t>Толкачеав Алексей</t>
  </si>
  <si>
    <t>Малкин Александр</t>
  </si>
  <si>
    <t>Зимин Александр</t>
  </si>
  <si>
    <t>Овсянников Алексанлр</t>
  </si>
  <si>
    <t>Толстов Андрей ст</t>
  </si>
  <si>
    <t>Толстов Андрей мл</t>
  </si>
  <si>
    <t>Лебедев Виктор</t>
  </si>
  <si>
    <t>Соловьев Артем</t>
  </si>
  <si>
    <t>Айвозян Гамлет</t>
  </si>
  <si>
    <t>Климов Валерий</t>
  </si>
  <si>
    <t>Бузанова Зинаида</t>
  </si>
  <si>
    <t>Бузанов Андрей</t>
  </si>
  <si>
    <t>Кизимов Александр</t>
  </si>
  <si>
    <t>МаркинВладимир</t>
  </si>
  <si>
    <t>Уракин Алекандр</t>
  </si>
  <si>
    <t>Ларин Алексей</t>
  </si>
  <si>
    <t>Бакланов Павел</t>
  </si>
  <si>
    <t>Тищенко Павел</t>
  </si>
  <si>
    <t>Тищенко Василий</t>
  </si>
  <si>
    <t>Мерзляков Дмитрий</t>
  </si>
  <si>
    <t>Ивановский Вадим</t>
  </si>
  <si>
    <t>Нейков Сергей</t>
  </si>
  <si>
    <t>Мосин Сергей</t>
  </si>
  <si>
    <t>Ширяев Владимир</t>
  </si>
  <si>
    <t>Смирнов Сергей</t>
  </si>
  <si>
    <t>Вдовин Валерий</t>
  </si>
  <si>
    <t>Хорошилов Алексей</t>
  </si>
  <si>
    <t>Волчинков Дмитрий</t>
  </si>
  <si>
    <t>Еськин Александр</t>
  </si>
  <si>
    <t>Плотников Владимир</t>
  </si>
  <si>
    <t>Дадонов Александр</t>
  </si>
  <si>
    <t>Бердюгин Андрей</t>
  </si>
  <si>
    <t>Белоусов Андрей</t>
  </si>
  <si>
    <t>Петров Игорь</t>
  </si>
  <si>
    <t>Ерайский Валерий</t>
  </si>
  <si>
    <t>Ананенко Сергей</t>
  </si>
  <si>
    <t>Гаврюшов Александр</t>
  </si>
  <si>
    <t>Гаврюшов Павел</t>
  </si>
  <si>
    <t>Бриткин Яков</t>
  </si>
  <si>
    <t>Мельников Евгений</t>
  </si>
  <si>
    <t>Цыганков Руслан</t>
  </si>
  <si>
    <t>Зобнин Виталий</t>
  </si>
  <si>
    <t>Вяткин Алексей</t>
  </si>
  <si>
    <t>Шейкнехт Константин</t>
  </si>
  <si>
    <t>Отцин Дмитрий</t>
  </si>
  <si>
    <t>Тимощук Андрей</t>
  </si>
  <si>
    <t>Гаврюшов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</si>
</sst>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Georgia"/>
      <family val="1"/>
      <charset val="204"/>
    </font>
    <font>
      <b/>
      <sz val="11"/>
      <color theme="1"/>
      <name val="Georgia"/>
      <family val="1"/>
      <charset val="204"/>
    </font>
    <font>
      <b/>
      <sz val="9"/>
      <color theme="1"/>
      <name val="Georgia"/>
      <family val="1"/>
      <charset val="204"/>
    </font>
    <font>
      <b/>
      <sz val="12"/>
      <color theme="1"/>
      <name val="Georg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1" fillId="0" borderId="0" xfId="0" applyFont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</cellXfs>
  <cellStyles count="1">
    <cellStyle name="Обычный" xfId="0" builtinId="0"/>
  </cellStyles>
  <dxfs count="17"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Georgia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Таблица2" displayName="Таблица2" ref="A3:L62" totalsRowShown="0" headerRowDxfId="16" dataDxfId="14" headerRowBorderDxfId="15" tableBorderDxfId="13" totalsRowBorderDxfId="12">
  <autoFilter ref="A3:L62"/>
  <sortState ref="A4:N103">
    <sortCondition ref="L3:L103"/>
  </sortState>
  <tableColumns count="12">
    <tableColumn id="1" name="№" dataDxfId="11"/>
    <tableColumn id="2" name="ФИО участника" dataDxfId="10"/>
    <tableColumn id="4" name="год рождеия" dataDxfId="9"/>
    <tableColumn id="3" name="Номер" dataDxfId="8"/>
    <tableColumn id="6" name="Масса улова_x000a_(гр.)" dataDxfId="7"/>
    <tableColumn id="7" name="Масса улова_x000a_(место)" dataDxfId="6">
      <calculatedColumnFormula>RANK(E4,Масса_улова_место)</calculatedColumnFormula>
    </tableColumn>
    <tableColumn id="8" name="Кол-во_x000a_(шт.)" dataDxfId="5"/>
    <tableColumn id="9" name="Кол-во_x000a_(место)" dataDxfId="4">
      <calculatedColumnFormula>RANK(G4,Количество_шт_место)</calculatedColumnFormula>
    </tableColumn>
    <tableColumn id="10" name="Самая крупная_x000a_(см.)" dataDxfId="3"/>
    <tableColumn id="11" name="Самая крупная_x000a_(место)" dataDxfId="2">
      <calculatedColumnFormula>RANK(I4,Самая_крупная__кг_место)</calculatedColumnFormula>
    </tableColumn>
    <tableColumn id="12" name="Итоговый_x000a_ балл" dataDxfId="1">
      <calculatedColumnFormula>F4+H4+J4</calculatedColumnFormula>
    </tableColumn>
    <tableColumn id="13" name="Итоговое место" dataDxfId="0">
      <calculatedColumnFormula>_xlfn.RANK.EQ(K4,Итоговый__балл_место,1)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abSelected="1" zoomScaleNormal="100" workbookViewId="0">
      <pane ySplit="3" topLeftCell="A4" activePane="bottomLeft" state="frozen"/>
      <selection pane="bottomLeft" activeCell="C7" sqref="C7"/>
    </sheetView>
  </sheetViews>
  <sheetFormatPr defaultRowHeight="14.25" x14ac:dyDescent="0.2"/>
  <cols>
    <col min="1" max="1" width="4.85546875" style="2" customWidth="1"/>
    <col min="2" max="2" width="29.42578125" style="2" customWidth="1"/>
    <col min="3" max="3" width="10.140625" style="2" customWidth="1"/>
    <col min="4" max="4" width="9.42578125" style="2" customWidth="1"/>
    <col min="5" max="5" width="10.42578125" style="2" customWidth="1"/>
    <col min="6" max="6" width="13" style="3" customWidth="1"/>
    <col min="7" max="7" width="8.28515625" style="2" customWidth="1"/>
    <col min="8" max="8" width="8.85546875" style="3" customWidth="1"/>
    <col min="9" max="9" width="10.42578125" style="2" customWidth="1"/>
    <col min="10" max="10" width="10.5703125" style="3" customWidth="1"/>
    <col min="11" max="11" width="11.42578125" style="2" customWidth="1"/>
    <col min="12" max="12" width="9.7109375" style="3" customWidth="1"/>
    <col min="13" max="16384" width="9.140625" style="1"/>
  </cols>
  <sheetData>
    <row r="2" spans="1:12" x14ac:dyDescent="0.2">
      <c r="B2" s="23" t="s">
        <v>10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44.25" customHeight="1" x14ac:dyDescent="0.2">
      <c r="A3" s="10" t="s">
        <v>6</v>
      </c>
      <c r="B3" s="9" t="s">
        <v>0</v>
      </c>
      <c r="C3" s="5" t="s">
        <v>9</v>
      </c>
      <c r="D3" s="5" t="s">
        <v>1</v>
      </c>
      <c r="E3" s="5" t="s">
        <v>8</v>
      </c>
      <c r="F3" s="6" t="s">
        <v>2</v>
      </c>
      <c r="G3" s="5" t="s">
        <v>11</v>
      </c>
      <c r="H3" s="6" t="s">
        <v>12</v>
      </c>
      <c r="I3" s="5" t="s">
        <v>7</v>
      </c>
      <c r="J3" s="6" t="s">
        <v>3</v>
      </c>
      <c r="K3" s="7" t="s">
        <v>5</v>
      </c>
      <c r="L3" s="8" t="s">
        <v>4</v>
      </c>
    </row>
    <row r="4" spans="1:12" ht="30" customHeight="1" x14ac:dyDescent="0.2">
      <c r="A4" s="11">
        <v>28</v>
      </c>
      <c r="B4" s="12" t="s">
        <v>71</v>
      </c>
      <c r="C4" s="12">
        <v>1972</v>
      </c>
      <c r="D4" s="12">
        <v>50</v>
      </c>
      <c r="E4" s="12">
        <f>1480+750+770+850+390+350+380+300+260</f>
        <v>5530</v>
      </c>
      <c r="F4" s="13">
        <f t="shared" ref="F4:F35" si="0">RANK(E4,Масса_улова_место)</f>
        <v>1</v>
      </c>
      <c r="G4" s="12">
        <v>9</v>
      </c>
      <c r="H4" s="13">
        <f t="shared" ref="H4:H35" si="1">RANK(G4,Количество_шт_место)</f>
        <v>1</v>
      </c>
      <c r="I4" s="12">
        <v>55</v>
      </c>
      <c r="J4" s="13">
        <f t="shared" ref="J4:J35" si="2">RANK(I4,Самая_крупная__кг_место)</f>
        <v>1</v>
      </c>
      <c r="K4" s="15">
        <f t="shared" ref="K4:K35" si="3">F4+H4+J4</f>
        <v>3</v>
      </c>
      <c r="L4" s="16">
        <f t="shared" ref="L4:L35" si="4">_xlfn.RANK.EQ(K4,Итоговый__балл_место,1)</f>
        <v>1</v>
      </c>
    </row>
    <row r="5" spans="1:12" ht="30" customHeight="1" x14ac:dyDescent="0.2">
      <c r="A5" s="11">
        <v>14</v>
      </c>
      <c r="B5" s="12" t="s">
        <v>26</v>
      </c>
      <c r="C5" s="12">
        <v>1983</v>
      </c>
      <c r="D5" s="12">
        <v>44</v>
      </c>
      <c r="E5" s="12">
        <f>1190+270+80+1100+60+420+40</f>
        <v>3160</v>
      </c>
      <c r="F5" s="13">
        <f t="shared" si="0"/>
        <v>3</v>
      </c>
      <c r="G5" s="12">
        <v>7</v>
      </c>
      <c r="H5" s="13">
        <f t="shared" si="1"/>
        <v>2</v>
      </c>
      <c r="I5" s="12">
        <v>51</v>
      </c>
      <c r="J5" s="13">
        <f t="shared" si="2"/>
        <v>3</v>
      </c>
      <c r="K5" s="15">
        <f t="shared" si="3"/>
        <v>8</v>
      </c>
      <c r="L5" s="16">
        <f t="shared" si="4"/>
        <v>2</v>
      </c>
    </row>
    <row r="6" spans="1:12" ht="30" customHeight="1" x14ac:dyDescent="0.2">
      <c r="A6" s="17">
        <v>52</v>
      </c>
      <c r="B6" s="12" t="s">
        <v>63</v>
      </c>
      <c r="C6" s="12">
        <v>1980</v>
      </c>
      <c r="D6" s="12">
        <v>39</v>
      </c>
      <c r="E6" s="12">
        <f>1010+760+490+540+580</f>
        <v>3380</v>
      </c>
      <c r="F6" s="13">
        <f t="shared" si="0"/>
        <v>2</v>
      </c>
      <c r="G6" s="12">
        <v>5</v>
      </c>
      <c r="H6" s="13">
        <f t="shared" si="1"/>
        <v>3</v>
      </c>
      <c r="I6" s="12">
        <v>48</v>
      </c>
      <c r="J6" s="13">
        <f t="shared" si="2"/>
        <v>4</v>
      </c>
      <c r="K6" s="15">
        <f t="shared" si="3"/>
        <v>9</v>
      </c>
      <c r="L6" s="16">
        <f t="shared" si="4"/>
        <v>3</v>
      </c>
    </row>
    <row r="7" spans="1:12" ht="30" customHeight="1" x14ac:dyDescent="0.2">
      <c r="A7" s="11">
        <v>9</v>
      </c>
      <c r="B7" s="12" t="s">
        <v>21</v>
      </c>
      <c r="C7" s="12">
        <v>1978</v>
      </c>
      <c r="D7" s="12">
        <v>6769</v>
      </c>
      <c r="E7" s="12">
        <f>1320+210+280</f>
        <v>1810</v>
      </c>
      <c r="F7" s="13">
        <f t="shared" si="0"/>
        <v>6</v>
      </c>
      <c r="G7" s="12">
        <v>3</v>
      </c>
      <c r="H7" s="13">
        <f t="shared" si="1"/>
        <v>7</v>
      </c>
      <c r="I7" s="12">
        <v>53</v>
      </c>
      <c r="J7" s="13">
        <f t="shared" si="2"/>
        <v>2</v>
      </c>
      <c r="K7" s="15">
        <f t="shared" si="3"/>
        <v>15</v>
      </c>
      <c r="L7" s="16">
        <f t="shared" si="4"/>
        <v>4</v>
      </c>
    </row>
    <row r="8" spans="1:12" ht="30" customHeight="1" x14ac:dyDescent="0.2">
      <c r="A8" s="11">
        <v>40</v>
      </c>
      <c r="B8" s="12" t="s">
        <v>51</v>
      </c>
      <c r="C8" s="12">
        <v>1965</v>
      </c>
      <c r="D8" s="12">
        <v>6089</v>
      </c>
      <c r="E8" s="12">
        <f>730+820+520</f>
        <v>2070</v>
      </c>
      <c r="F8" s="13">
        <f t="shared" si="0"/>
        <v>5</v>
      </c>
      <c r="G8" s="12">
        <v>3</v>
      </c>
      <c r="H8" s="13">
        <f t="shared" si="1"/>
        <v>7</v>
      </c>
      <c r="I8" s="12">
        <v>45</v>
      </c>
      <c r="J8" s="13">
        <f t="shared" si="2"/>
        <v>6</v>
      </c>
      <c r="K8" s="15">
        <f t="shared" si="3"/>
        <v>18</v>
      </c>
      <c r="L8" s="16">
        <f t="shared" si="4"/>
        <v>5</v>
      </c>
    </row>
    <row r="9" spans="1:12" ht="30" customHeight="1" x14ac:dyDescent="0.2">
      <c r="A9" s="11">
        <v>15</v>
      </c>
      <c r="B9" s="12" t="s">
        <v>27</v>
      </c>
      <c r="C9" s="12">
        <v>1979</v>
      </c>
      <c r="D9" s="12">
        <v>35</v>
      </c>
      <c r="E9" s="12">
        <f>850+340+330</f>
        <v>1520</v>
      </c>
      <c r="F9" s="13">
        <f t="shared" si="0"/>
        <v>9</v>
      </c>
      <c r="G9" s="12">
        <v>3</v>
      </c>
      <c r="H9" s="13">
        <f t="shared" si="1"/>
        <v>7</v>
      </c>
      <c r="I9" s="12">
        <v>45</v>
      </c>
      <c r="J9" s="13">
        <f t="shared" si="2"/>
        <v>6</v>
      </c>
      <c r="K9" s="15">
        <f t="shared" si="3"/>
        <v>22</v>
      </c>
      <c r="L9" s="16">
        <f t="shared" si="4"/>
        <v>6</v>
      </c>
    </row>
    <row r="10" spans="1:12" ht="30" customHeight="1" x14ac:dyDescent="0.2">
      <c r="A10" s="11">
        <v>43</v>
      </c>
      <c r="B10" s="12" t="s">
        <v>54</v>
      </c>
      <c r="C10" s="12">
        <v>1975</v>
      </c>
      <c r="D10" s="12">
        <v>6768</v>
      </c>
      <c r="E10" s="12">
        <f>680+430+600+440</f>
        <v>2150</v>
      </c>
      <c r="F10" s="13">
        <f t="shared" si="0"/>
        <v>4</v>
      </c>
      <c r="G10" s="12">
        <v>4</v>
      </c>
      <c r="H10" s="13">
        <f t="shared" si="1"/>
        <v>5</v>
      </c>
      <c r="I10" s="12">
        <v>42</v>
      </c>
      <c r="J10" s="13">
        <f t="shared" si="2"/>
        <v>13</v>
      </c>
      <c r="K10" s="15">
        <f t="shared" si="3"/>
        <v>22</v>
      </c>
      <c r="L10" s="16">
        <f t="shared" si="4"/>
        <v>6</v>
      </c>
    </row>
    <row r="11" spans="1:12" ht="30" customHeight="1" x14ac:dyDescent="0.2">
      <c r="A11" s="11">
        <v>5</v>
      </c>
      <c r="B11" s="12" t="s">
        <v>17</v>
      </c>
      <c r="C11" s="12">
        <v>1990</v>
      </c>
      <c r="D11" s="12">
        <v>40</v>
      </c>
      <c r="E11" s="12">
        <f>400+420+460+530</f>
        <v>1810</v>
      </c>
      <c r="F11" s="13">
        <f t="shared" si="0"/>
        <v>6</v>
      </c>
      <c r="G11" s="12">
        <v>4</v>
      </c>
      <c r="H11" s="13">
        <f t="shared" si="1"/>
        <v>5</v>
      </c>
      <c r="I11" s="12">
        <v>37</v>
      </c>
      <c r="J11" s="13">
        <f t="shared" si="2"/>
        <v>17</v>
      </c>
      <c r="K11" s="15">
        <f t="shared" si="3"/>
        <v>28</v>
      </c>
      <c r="L11" s="16">
        <f t="shared" si="4"/>
        <v>8</v>
      </c>
    </row>
    <row r="12" spans="1:12" ht="30" customHeight="1" x14ac:dyDescent="0.2">
      <c r="A12" s="11">
        <v>32</v>
      </c>
      <c r="B12" s="12" t="s">
        <v>43</v>
      </c>
      <c r="C12" s="12">
        <v>1963</v>
      </c>
      <c r="D12" s="12">
        <v>6084</v>
      </c>
      <c r="E12" s="12">
        <f>640+540+460</f>
        <v>1640</v>
      </c>
      <c r="F12" s="13">
        <f t="shared" si="0"/>
        <v>8</v>
      </c>
      <c r="G12" s="12">
        <v>3</v>
      </c>
      <c r="H12" s="13">
        <f t="shared" si="1"/>
        <v>7</v>
      </c>
      <c r="I12" s="12">
        <v>41</v>
      </c>
      <c r="J12" s="13">
        <f t="shared" si="2"/>
        <v>15</v>
      </c>
      <c r="K12" s="15">
        <f t="shared" si="3"/>
        <v>30</v>
      </c>
      <c r="L12" s="16">
        <f t="shared" si="4"/>
        <v>9</v>
      </c>
    </row>
    <row r="13" spans="1:12" ht="30" customHeight="1" x14ac:dyDescent="0.2">
      <c r="A13" s="17">
        <v>53</v>
      </c>
      <c r="B13" s="12" t="s">
        <v>72</v>
      </c>
      <c r="C13" s="12">
        <v>1982</v>
      </c>
      <c r="D13" s="12">
        <v>25</v>
      </c>
      <c r="E13" s="12">
        <f>590+810</f>
        <v>1400</v>
      </c>
      <c r="F13" s="13">
        <f t="shared" si="0"/>
        <v>11</v>
      </c>
      <c r="G13" s="12">
        <v>2</v>
      </c>
      <c r="H13" s="13">
        <f t="shared" si="1"/>
        <v>11</v>
      </c>
      <c r="I13" s="12">
        <v>43</v>
      </c>
      <c r="J13" s="13">
        <f t="shared" si="2"/>
        <v>9</v>
      </c>
      <c r="K13" s="15">
        <f t="shared" si="3"/>
        <v>31</v>
      </c>
      <c r="L13" s="16">
        <f t="shared" si="4"/>
        <v>10</v>
      </c>
    </row>
    <row r="14" spans="1:12" ht="30" customHeight="1" x14ac:dyDescent="0.2">
      <c r="A14" s="11">
        <v>35</v>
      </c>
      <c r="B14" s="12" t="s">
        <v>46</v>
      </c>
      <c r="C14" s="12">
        <v>1980</v>
      </c>
      <c r="D14" s="12">
        <v>49</v>
      </c>
      <c r="E14" s="12">
        <f>770+400</f>
        <v>1170</v>
      </c>
      <c r="F14" s="13">
        <f t="shared" si="0"/>
        <v>13</v>
      </c>
      <c r="G14" s="12">
        <v>2</v>
      </c>
      <c r="H14" s="13">
        <f t="shared" si="1"/>
        <v>11</v>
      </c>
      <c r="I14" s="12">
        <v>43</v>
      </c>
      <c r="J14" s="13">
        <f t="shared" si="2"/>
        <v>9</v>
      </c>
      <c r="K14" s="15">
        <f t="shared" si="3"/>
        <v>33</v>
      </c>
      <c r="L14" s="16">
        <f t="shared" si="4"/>
        <v>11</v>
      </c>
    </row>
    <row r="15" spans="1:12" ht="30" customHeight="1" x14ac:dyDescent="0.2">
      <c r="A15" s="17">
        <v>54</v>
      </c>
      <c r="B15" s="12" t="s">
        <v>64</v>
      </c>
      <c r="C15" s="12">
        <v>1981</v>
      </c>
      <c r="D15" s="12">
        <v>6099</v>
      </c>
      <c r="E15" s="12">
        <f>560+810</f>
        <v>1370</v>
      </c>
      <c r="F15" s="13">
        <f t="shared" si="0"/>
        <v>12</v>
      </c>
      <c r="G15" s="12">
        <v>2</v>
      </c>
      <c r="H15" s="13">
        <f t="shared" si="1"/>
        <v>11</v>
      </c>
      <c r="I15" s="12">
        <v>42</v>
      </c>
      <c r="J15" s="13">
        <f t="shared" si="2"/>
        <v>13</v>
      </c>
      <c r="K15" s="15">
        <f t="shared" si="3"/>
        <v>36</v>
      </c>
      <c r="L15" s="16">
        <f t="shared" si="4"/>
        <v>12</v>
      </c>
    </row>
    <row r="16" spans="1:12" ht="30" customHeight="1" x14ac:dyDescent="0.2">
      <c r="A16" s="11">
        <v>37</v>
      </c>
      <c r="B16" s="12" t="s">
        <v>48</v>
      </c>
      <c r="C16" s="12">
        <v>1975</v>
      </c>
      <c r="D16" s="12">
        <v>45</v>
      </c>
      <c r="E16" s="12">
        <f>220+550+180+320+150</f>
        <v>1420</v>
      </c>
      <c r="F16" s="13">
        <f t="shared" si="0"/>
        <v>10</v>
      </c>
      <c r="G16" s="12">
        <v>5</v>
      </c>
      <c r="H16" s="13">
        <f t="shared" si="1"/>
        <v>3</v>
      </c>
      <c r="I16" s="12">
        <v>35</v>
      </c>
      <c r="J16" s="13">
        <f t="shared" si="2"/>
        <v>24</v>
      </c>
      <c r="K16" s="15">
        <f t="shared" si="3"/>
        <v>37</v>
      </c>
      <c r="L16" s="16">
        <f t="shared" si="4"/>
        <v>13</v>
      </c>
    </row>
    <row r="17" spans="1:12" ht="30" customHeight="1" x14ac:dyDescent="0.2">
      <c r="A17" s="11">
        <v>22</v>
      </c>
      <c r="B17" s="12" t="s">
        <v>34</v>
      </c>
      <c r="C17" s="12">
        <v>1973</v>
      </c>
      <c r="D17" s="12">
        <v>6076</v>
      </c>
      <c r="E17" s="12">
        <v>920</v>
      </c>
      <c r="F17" s="13">
        <f t="shared" si="0"/>
        <v>14</v>
      </c>
      <c r="G17" s="12">
        <v>1</v>
      </c>
      <c r="H17" s="13">
        <f t="shared" si="1"/>
        <v>15</v>
      </c>
      <c r="I17" s="12">
        <v>44</v>
      </c>
      <c r="J17" s="13">
        <f t="shared" si="2"/>
        <v>8</v>
      </c>
      <c r="K17" s="15">
        <f t="shared" si="3"/>
        <v>37</v>
      </c>
      <c r="L17" s="16">
        <f t="shared" si="4"/>
        <v>13</v>
      </c>
    </row>
    <row r="18" spans="1:12" ht="30" customHeight="1" x14ac:dyDescent="0.2">
      <c r="A18" s="11">
        <v>2</v>
      </c>
      <c r="B18" s="12" t="s">
        <v>13</v>
      </c>
      <c r="C18" s="12">
        <v>1979</v>
      </c>
      <c r="D18" s="18" t="s">
        <v>14</v>
      </c>
      <c r="E18" s="12">
        <v>620</v>
      </c>
      <c r="F18" s="13">
        <f t="shared" si="0"/>
        <v>18</v>
      </c>
      <c r="G18" s="12">
        <v>1</v>
      </c>
      <c r="H18" s="13">
        <f t="shared" si="1"/>
        <v>15</v>
      </c>
      <c r="I18" s="12">
        <v>47.5</v>
      </c>
      <c r="J18" s="13">
        <f t="shared" si="2"/>
        <v>5</v>
      </c>
      <c r="K18" s="15">
        <f t="shared" si="3"/>
        <v>38</v>
      </c>
      <c r="L18" s="16">
        <f t="shared" si="4"/>
        <v>15</v>
      </c>
    </row>
    <row r="19" spans="1:12" ht="30" customHeight="1" x14ac:dyDescent="0.2">
      <c r="A19" s="11">
        <v>8</v>
      </c>
      <c r="B19" s="12" t="s">
        <v>20</v>
      </c>
      <c r="C19" s="12">
        <v>1981</v>
      </c>
      <c r="D19" s="12">
        <v>29</v>
      </c>
      <c r="E19" s="12">
        <v>890</v>
      </c>
      <c r="F19" s="13">
        <f t="shared" si="0"/>
        <v>15</v>
      </c>
      <c r="G19" s="12">
        <v>1</v>
      </c>
      <c r="H19" s="13">
        <f t="shared" si="1"/>
        <v>15</v>
      </c>
      <c r="I19" s="12">
        <v>43</v>
      </c>
      <c r="J19" s="13">
        <f t="shared" si="2"/>
        <v>9</v>
      </c>
      <c r="K19" s="15">
        <f t="shared" si="3"/>
        <v>39</v>
      </c>
      <c r="L19" s="16">
        <f t="shared" si="4"/>
        <v>16</v>
      </c>
    </row>
    <row r="20" spans="1:12" ht="30" customHeight="1" x14ac:dyDescent="0.2">
      <c r="A20" s="11">
        <v>17</v>
      </c>
      <c r="B20" s="12" t="s">
        <v>29</v>
      </c>
      <c r="C20" s="12">
        <v>1975</v>
      </c>
      <c r="D20" s="12">
        <v>6095</v>
      </c>
      <c r="E20" s="12">
        <f>790</f>
        <v>790</v>
      </c>
      <c r="F20" s="13">
        <f t="shared" si="0"/>
        <v>17</v>
      </c>
      <c r="G20" s="12">
        <v>1</v>
      </c>
      <c r="H20" s="13">
        <f t="shared" si="1"/>
        <v>15</v>
      </c>
      <c r="I20" s="12">
        <v>43</v>
      </c>
      <c r="J20" s="13">
        <f t="shared" si="2"/>
        <v>9</v>
      </c>
      <c r="K20" s="15">
        <f t="shared" si="3"/>
        <v>41</v>
      </c>
      <c r="L20" s="16">
        <f t="shared" si="4"/>
        <v>17</v>
      </c>
    </row>
    <row r="21" spans="1:12" ht="30" customHeight="1" x14ac:dyDescent="0.2">
      <c r="A21" s="11">
        <v>39</v>
      </c>
      <c r="B21" s="12" t="s">
        <v>50</v>
      </c>
      <c r="C21" s="12">
        <v>1987</v>
      </c>
      <c r="D21" s="12">
        <v>30</v>
      </c>
      <c r="E21" s="12">
        <f>450+360</f>
        <v>810</v>
      </c>
      <c r="F21" s="13">
        <f t="shared" si="0"/>
        <v>16</v>
      </c>
      <c r="G21" s="12">
        <v>2</v>
      </c>
      <c r="H21" s="13">
        <f t="shared" si="1"/>
        <v>11</v>
      </c>
      <c r="I21" s="12">
        <v>37</v>
      </c>
      <c r="J21" s="13">
        <f t="shared" si="2"/>
        <v>17</v>
      </c>
      <c r="K21" s="15">
        <f t="shared" si="3"/>
        <v>44</v>
      </c>
      <c r="L21" s="16">
        <f t="shared" si="4"/>
        <v>18</v>
      </c>
    </row>
    <row r="22" spans="1:12" ht="30" customHeight="1" x14ac:dyDescent="0.2">
      <c r="A22" s="11">
        <v>48</v>
      </c>
      <c r="B22" s="12" t="s">
        <v>59</v>
      </c>
      <c r="C22" s="12">
        <v>1983</v>
      </c>
      <c r="D22" s="12">
        <v>6100</v>
      </c>
      <c r="E22" s="12">
        <v>570</v>
      </c>
      <c r="F22" s="13">
        <f t="shared" si="0"/>
        <v>19</v>
      </c>
      <c r="G22" s="12">
        <v>1</v>
      </c>
      <c r="H22" s="13">
        <f t="shared" si="1"/>
        <v>15</v>
      </c>
      <c r="I22" s="12">
        <v>38</v>
      </c>
      <c r="J22" s="13">
        <f t="shared" si="2"/>
        <v>16</v>
      </c>
      <c r="K22" s="15">
        <f t="shared" si="3"/>
        <v>50</v>
      </c>
      <c r="L22" s="16">
        <f t="shared" si="4"/>
        <v>19</v>
      </c>
    </row>
    <row r="23" spans="1:12" ht="30" customHeight="1" x14ac:dyDescent="0.2">
      <c r="A23" s="17">
        <v>59</v>
      </c>
      <c r="B23" s="12" t="s">
        <v>68</v>
      </c>
      <c r="C23" s="12">
        <v>1983</v>
      </c>
      <c r="D23" s="12">
        <v>6061</v>
      </c>
      <c r="E23" s="12">
        <v>570</v>
      </c>
      <c r="F23" s="13">
        <f t="shared" si="0"/>
        <v>19</v>
      </c>
      <c r="G23" s="12">
        <v>1</v>
      </c>
      <c r="H23" s="13">
        <f t="shared" si="1"/>
        <v>15</v>
      </c>
      <c r="I23" s="12">
        <v>37</v>
      </c>
      <c r="J23" s="13">
        <f t="shared" si="2"/>
        <v>17</v>
      </c>
      <c r="K23" s="15">
        <f t="shared" si="3"/>
        <v>51</v>
      </c>
      <c r="L23" s="16">
        <f t="shared" si="4"/>
        <v>20</v>
      </c>
    </row>
    <row r="24" spans="1:12" ht="30" customHeight="1" x14ac:dyDescent="0.2">
      <c r="A24" s="11">
        <v>13</v>
      </c>
      <c r="B24" s="12" t="s">
        <v>25</v>
      </c>
      <c r="C24" s="12">
        <v>1979</v>
      </c>
      <c r="D24" s="12">
        <v>23</v>
      </c>
      <c r="E24" s="12">
        <v>500</v>
      </c>
      <c r="F24" s="13">
        <f t="shared" si="0"/>
        <v>22</v>
      </c>
      <c r="G24" s="12">
        <v>1</v>
      </c>
      <c r="H24" s="13">
        <f t="shared" si="1"/>
        <v>15</v>
      </c>
      <c r="I24" s="12">
        <v>37</v>
      </c>
      <c r="J24" s="13">
        <f t="shared" si="2"/>
        <v>17</v>
      </c>
      <c r="K24" s="15">
        <f t="shared" si="3"/>
        <v>54</v>
      </c>
      <c r="L24" s="16">
        <f t="shared" si="4"/>
        <v>21</v>
      </c>
    </row>
    <row r="25" spans="1:12" ht="30" customHeight="1" x14ac:dyDescent="0.2">
      <c r="A25" s="11">
        <v>1</v>
      </c>
      <c r="B25" s="12" t="s">
        <v>70</v>
      </c>
      <c r="C25" s="12">
        <v>2004</v>
      </c>
      <c r="D25" s="12">
        <v>34</v>
      </c>
      <c r="E25" s="12">
        <v>420</v>
      </c>
      <c r="F25" s="13">
        <f t="shared" si="0"/>
        <v>24</v>
      </c>
      <c r="G25" s="12">
        <v>1</v>
      </c>
      <c r="H25" s="13">
        <f t="shared" si="1"/>
        <v>15</v>
      </c>
      <c r="I25" s="12">
        <v>37</v>
      </c>
      <c r="J25" s="13">
        <f t="shared" si="2"/>
        <v>17</v>
      </c>
      <c r="K25" s="15">
        <f t="shared" si="3"/>
        <v>56</v>
      </c>
      <c r="L25" s="16">
        <f t="shared" si="4"/>
        <v>22</v>
      </c>
    </row>
    <row r="26" spans="1:12" ht="30" customHeight="1" x14ac:dyDescent="0.2">
      <c r="A26" s="11">
        <v>49</v>
      </c>
      <c r="B26" s="12" t="s">
        <v>60</v>
      </c>
      <c r="C26" s="12">
        <v>1987</v>
      </c>
      <c r="D26" s="12">
        <v>6063</v>
      </c>
      <c r="E26" s="12">
        <v>540</v>
      </c>
      <c r="F26" s="13">
        <f t="shared" si="0"/>
        <v>21</v>
      </c>
      <c r="G26" s="12">
        <v>1</v>
      </c>
      <c r="H26" s="13">
        <f t="shared" si="1"/>
        <v>15</v>
      </c>
      <c r="I26" s="12">
        <v>36</v>
      </c>
      <c r="J26" s="13">
        <f t="shared" si="2"/>
        <v>22</v>
      </c>
      <c r="K26" s="15">
        <f t="shared" si="3"/>
        <v>58</v>
      </c>
      <c r="L26" s="16">
        <f t="shared" si="4"/>
        <v>23</v>
      </c>
    </row>
    <row r="27" spans="1:12" ht="30" customHeight="1" x14ac:dyDescent="0.2">
      <c r="A27" s="11">
        <v>38</v>
      </c>
      <c r="B27" s="12" t="s">
        <v>49</v>
      </c>
      <c r="C27" s="12">
        <v>1960</v>
      </c>
      <c r="D27" s="12">
        <v>31</v>
      </c>
      <c r="E27" s="12">
        <v>430</v>
      </c>
      <c r="F27" s="13">
        <f t="shared" si="0"/>
        <v>23</v>
      </c>
      <c r="G27" s="12">
        <v>1</v>
      </c>
      <c r="H27" s="13">
        <f t="shared" si="1"/>
        <v>15</v>
      </c>
      <c r="I27" s="12">
        <v>36</v>
      </c>
      <c r="J27" s="13">
        <f t="shared" si="2"/>
        <v>22</v>
      </c>
      <c r="K27" s="15">
        <f t="shared" si="3"/>
        <v>60</v>
      </c>
      <c r="L27" s="16">
        <f t="shared" si="4"/>
        <v>24</v>
      </c>
    </row>
    <row r="28" spans="1:12" ht="30" customHeight="1" x14ac:dyDescent="0.2">
      <c r="A28" s="11">
        <v>12</v>
      </c>
      <c r="B28" s="12" t="s">
        <v>24</v>
      </c>
      <c r="C28" s="12">
        <v>1984</v>
      </c>
      <c r="D28" s="12">
        <v>43</v>
      </c>
      <c r="E28" s="12">
        <v>400</v>
      </c>
      <c r="F28" s="13">
        <f t="shared" si="0"/>
        <v>25</v>
      </c>
      <c r="G28" s="12">
        <v>1</v>
      </c>
      <c r="H28" s="13">
        <f t="shared" si="1"/>
        <v>15</v>
      </c>
      <c r="I28" s="12">
        <v>34</v>
      </c>
      <c r="J28" s="13">
        <f t="shared" si="2"/>
        <v>25</v>
      </c>
      <c r="K28" s="15">
        <f t="shared" si="3"/>
        <v>65</v>
      </c>
      <c r="L28" s="16">
        <f t="shared" si="4"/>
        <v>25</v>
      </c>
    </row>
    <row r="29" spans="1:12" ht="30" customHeight="1" x14ac:dyDescent="0.2">
      <c r="A29" s="17">
        <v>55</v>
      </c>
      <c r="B29" s="12" t="s">
        <v>65</v>
      </c>
      <c r="C29" s="12">
        <v>1989</v>
      </c>
      <c r="D29" s="12">
        <v>6090</v>
      </c>
      <c r="E29" s="12">
        <v>70</v>
      </c>
      <c r="F29" s="13">
        <f t="shared" si="0"/>
        <v>26</v>
      </c>
      <c r="G29" s="12">
        <v>1</v>
      </c>
      <c r="H29" s="13">
        <f t="shared" si="1"/>
        <v>15</v>
      </c>
      <c r="I29" s="12">
        <v>0</v>
      </c>
      <c r="J29" s="13">
        <f t="shared" si="2"/>
        <v>26</v>
      </c>
      <c r="K29" s="15">
        <f t="shared" si="3"/>
        <v>67</v>
      </c>
      <c r="L29" s="16">
        <f t="shared" si="4"/>
        <v>26</v>
      </c>
    </row>
    <row r="30" spans="1:12" ht="30" customHeight="1" x14ac:dyDescent="0.2">
      <c r="A30" s="17">
        <v>51</v>
      </c>
      <c r="B30" s="12" t="s">
        <v>62</v>
      </c>
      <c r="C30" s="12">
        <v>2005</v>
      </c>
      <c r="D30" s="12">
        <v>24</v>
      </c>
      <c r="E30" s="12">
        <v>0</v>
      </c>
      <c r="F30" s="13">
        <f t="shared" si="0"/>
        <v>27</v>
      </c>
      <c r="G30" s="12">
        <v>0</v>
      </c>
      <c r="H30" s="13">
        <f t="shared" si="1"/>
        <v>27</v>
      </c>
      <c r="I30" s="12">
        <v>0</v>
      </c>
      <c r="J30" s="13">
        <f t="shared" si="2"/>
        <v>26</v>
      </c>
      <c r="K30" s="15">
        <f t="shared" si="3"/>
        <v>80</v>
      </c>
      <c r="L30" s="16">
        <f t="shared" si="4"/>
        <v>27</v>
      </c>
    </row>
    <row r="31" spans="1:12" ht="30" customHeight="1" x14ac:dyDescent="0.2">
      <c r="A31" s="11">
        <v>19</v>
      </c>
      <c r="B31" s="12" t="s">
        <v>31</v>
      </c>
      <c r="C31" s="12">
        <v>1994</v>
      </c>
      <c r="D31" s="12">
        <v>28</v>
      </c>
      <c r="E31" s="12">
        <v>0</v>
      </c>
      <c r="F31" s="13">
        <f t="shared" si="0"/>
        <v>27</v>
      </c>
      <c r="G31" s="12">
        <v>0</v>
      </c>
      <c r="H31" s="13">
        <f t="shared" si="1"/>
        <v>27</v>
      </c>
      <c r="I31" s="12">
        <v>0</v>
      </c>
      <c r="J31" s="13">
        <f t="shared" si="2"/>
        <v>26</v>
      </c>
      <c r="K31" s="15">
        <f t="shared" si="3"/>
        <v>80</v>
      </c>
      <c r="L31" s="16">
        <f t="shared" si="4"/>
        <v>27</v>
      </c>
    </row>
    <row r="32" spans="1:12" ht="30" customHeight="1" x14ac:dyDescent="0.2">
      <c r="A32" s="11">
        <v>7</v>
      </c>
      <c r="B32" s="12" t="s">
        <v>19</v>
      </c>
      <c r="C32" s="12">
        <v>1991</v>
      </c>
      <c r="D32" s="12">
        <v>17</v>
      </c>
      <c r="E32" s="12">
        <v>0</v>
      </c>
      <c r="F32" s="13">
        <f t="shared" si="0"/>
        <v>27</v>
      </c>
      <c r="G32" s="12">
        <v>0</v>
      </c>
      <c r="H32" s="13">
        <f t="shared" si="1"/>
        <v>27</v>
      </c>
      <c r="I32" s="12">
        <v>0</v>
      </c>
      <c r="J32" s="13">
        <f t="shared" si="2"/>
        <v>26</v>
      </c>
      <c r="K32" s="15">
        <f t="shared" si="3"/>
        <v>80</v>
      </c>
      <c r="L32" s="16">
        <f t="shared" si="4"/>
        <v>27</v>
      </c>
    </row>
    <row r="33" spans="1:12" ht="30" customHeight="1" x14ac:dyDescent="0.2">
      <c r="A33" s="11">
        <v>34</v>
      </c>
      <c r="B33" s="12" t="s">
        <v>45</v>
      </c>
      <c r="C33" s="12">
        <v>1990</v>
      </c>
      <c r="D33" s="12">
        <v>6074</v>
      </c>
      <c r="E33" s="12">
        <v>0</v>
      </c>
      <c r="F33" s="13">
        <f t="shared" si="0"/>
        <v>27</v>
      </c>
      <c r="G33" s="12">
        <v>0</v>
      </c>
      <c r="H33" s="13">
        <f t="shared" si="1"/>
        <v>27</v>
      </c>
      <c r="I33" s="12">
        <v>0</v>
      </c>
      <c r="J33" s="13">
        <f t="shared" si="2"/>
        <v>26</v>
      </c>
      <c r="K33" s="15">
        <f t="shared" si="3"/>
        <v>80</v>
      </c>
      <c r="L33" s="16">
        <f t="shared" si="4"/>
        <v>27</v>
      </c>
    </row>
    <row r="34" spans="1:12" ht="30" customHeight="1" x14ac:dyDescent="0.2">
      <c r="A34" s="17">
        <v>58</v>
      </c>
      <c r="B34" s="12" t="s">
        <v>67</v>
      </c>
      <c r="C34" s="12">
        <v>1990</v>
      </c>
      <c r="D34" s="12">
        <v>6763</v>
      </c>
      <c r="E34" s="12">
        <v>0</v>
      </c>
      <c r="F34" s="13">
        <f t="shared" si="0"/>
        <v>27</v>
      </c>
      <c r="G34" s="12">
        <v>0</v>
      </c>
      <c r="H34" s="13">
        <f t="shared" si="1"/>
        <v>27</v>
      </c>
      <c r="I34" s="12">
        <v>0</v>
      </c>
      <c r="J34" s="13">
        <f t="shared" si="2"/>
        <v>26</v>
      </c>
      <c r="K34" s="15">
        <f t="shared" si="3"/>
        <v>80</v>
      </c>
      <c r="L34" s="16">
        <f t="shared" si="4"/>
        <v>27</v>
      </c>
    </row>
    <row r="35" spans="1:12" ht="30" customHeight="1" x14ac:dyDescent="0.2">
      <c r="A35" s="11">
        <v>45</v>
      </c>
      <c r="B35" s="12" t="s">
        <v>56</v>
      </c>
      <c r="C35" s="12">
        <v>1988</v>
      </c>
      <c r="D35" s="12">
        <v>6093</v>
      </c>
      <c r="E35" s="12">
        <v>0</v>
      </c>
      <c r="F35" s="13">
        <f t="shared" si="0"/>
        <v>27</v>
      </c>
      <c r="G35" s="12">
        <v>0</v>
      </c>
      <c r="H35" s="13">
        <f t="shared" si="1"/>
        <v>27</v>
      </c>
      <c r="I35" s="12">
        <v>0</v>
      </c>
      <c r="J35" s="13">
        <f t="shared" si="2"/>
        <v>26</v>
      </c>
      <c r="K35" s="15">
        <f t="shared" si="3"/>
        <v>80</v>
      </c>
      <c r="L35" s="16">
        <f t="shared" si="4"/>
        <v>27</v>
      </c>
    </row>
    <row r="36" spans="1:12" ht="30" customHeight="1" x14ac:dyDescent="0.2">
      <c r="A36" s="11">
        <v>46</v>
      </c>
      <c r="B36" s="12" t="s">
        <v>57</v>
      </c>
      <c r="C36" s="12">
        <v>1988</v>
      </c>
      <c r="D36" s="12">
        <v>6446</v>
      </c>
      <c r="E36" s="12">
        <v>0</v>
      </c>
      <c r="F36" s="13">
        <f t="shared" ref="F36:F62" si="5">RANK(E36,Масса_улова_место)</f>
        <v>27</v>
      </c>
      <c r="G36" s="12">
        <v>0</v>
      </c>
      <c r="H36" s="13">
        <f t="shared" ref="H36:H62" si="6">RANK(G36,Количество_шт_место)</f>
        <v>27</v>
      </c>
      <c r="I36" s="12">
        <v>0</v>
      </c>
      <c r="J36" s="13">
        <f t="shared" ref="J36:J62" si="7">RANK(I36,Самая_крупная__кг_место)</f>
        <v>26</v>
      </c>
      <c r="K36" s="15">
        <f t="shared" ref="K36:K62" si="8">F36+H36+J36</f>
        <v>80</v>
      </c>
      <c r="L36" s="16">
        <f t="shared" ref="L36:L62" si="9">_xlfn.RANK.EQ(K36,Итоговый__балл_место,1)</f>
        <v>27</v>
      </c>
    </row>
    <row r="37" spans="1:12" ht="30" customHeight="1" x14ac:dyDescent="0.2">
      <c r="A37" s="11">
        <v>50</v>
      </c>
      <c r="B37" s="12" t="s">
        <v>61</v>
      </c>
      <c r="C37" s="12">
        <v>1988</v>
      </c>
      <c r="D37" s="12">
        <v>6398</v>
      </c>
      <c r="E37" s="12">
        <v>0</v>
      </c>
      <c r="F37" s="13">
        <f t="shared" si="5"/>
        <v>27</v>
      </c>
      <c r="G37" s="12">
        <v>0</v>
      </c>
      <c r="H37" s="13">
        <f t="shared" si="6"/>
        <v>27</v>
      </c>
      <c r="I37" s="12">
        <v>0</v>
      </c>
      <c r="J37" s="13">
        <f t="shared" si="7"/>
        <v>26</v>
      </c>
      <c r="K37" s="15">
        <f t="shared" si="8"/>
        <v>80</v>
      </c>
      <c r="L37" s="16">
        <f t="shared" si="9"/>
        <v>27</v>
      </c>
    </row>
    <row r="38" spans="1:12" ht="30" customHeight="1" x14ac:dyDescent="0.2">
      <c r="A38" s="17">
        <v>56</v>
      </c>
      <c r="B38" s="12" t="s">
        <v>66</v>
      </c>
      <c r="C38" s="12">
        <v>1988</v>
      </c>
      <c r="D38" s="12">
        <v>6091</v>
      </c>
      <c r="E38" s="12">
        <v>0</v>
      </c>
      <c r="F38" s="13">
        <f t="shared" si="5"/>
        <v>27</v>
      </c>
      <c r="G38" s="12">
        <v>0</v>
      </c>
      <c r="H38" s="13">
        <f t="shared" si="6"/>
        <v>27</v>
      </c>
      <c r="I38" s="12">
        <v>0</v>
      </c>
      <c r="J38" s="13">
        <f t="shared" si="7"/>
        <v>26</v>
      </c>
      <c r="K38" s="15">
        <f t="shared" si="8"/>
        <v>80</v>
      </c>
      <c r="L38" s="16">
        <f t="shared" si="9"/>
        <v>27</v>
      </c>
    </row>
    <row r="39" spans="1:12" ht="30" customHeight="1" x14ac:dyDescent="0.2">
      <c r="A39" s="11">
        <v>11</v>
      </c>
      <c r="B39" s="12" t="s">
        <v>23</v>
      </c>
      <c r="C39" s="12">
        <v>1987</v>
      </c>
      <c r="D39" s="12">
        <v>6088</v>
      </c>
      <c r="E39" s="12">
        <v>0</v>
      </c>
      <c r="F39" s="13">
        <f t="shared" si="5"/>
        <v>27</v>
      </c>
      <c r="G39" s="12">
        <v>0</v>
      </c>
      <c r="H39" s="13">
        <f t="shared" si="6"/>
        <v>27</v>
      </c>
      <c r="I39" s="12">
        <v>0</v>
      </c>
      <c r="J39" s="13">
        <f t="shared" si="7"/>
        <v>26</v>
      </c>
      <c r="K39" s="15">
        <f t="shared" si="8"/>
        <v>80</v>
      </c>
      <c r="L39" s="16">
        <f t="shared" si="9"/>
        <v>27</v>
      </c>
    </row>
    <row r="40" spans="1:12" ht="30" customHeight="1" x14ac:dyDescent="0.2">
      <c r="A40" s="11">
        <v>44</v>
      </c>
      <c r="B40" s="12" t="s">
        <v>55</v>
      </c>
      <c r="C40" s="12">
        <v>1986</v>
      </c>
      <c r="D40" s="12">
        <v>6096</v>
      </c>
      <c r="E40" s="12">
        <v>0</v>
      </c>
      <c r="F40" s="13">
        <f t="shared" si="5"/>
        <v>27</v>
      </c>
      <c r="G40" s="12">
        <v>0</v>
      </c>
      <c r="H40" s="13">
        <f t="shared" si="6"/>
        <v>27</v>
      </c>
      <c r="I40" s="12">
        <v>0</v>
      </c>
      <c r="J40" s="13">
        <f t="shared" si="7"/>
        <v>26</v>
      </c>
      <c r="K40" s="15">
        <f t="shared" si="8"/>
        <v>80</v>
      </c>
      <c r="L40" s="16">
        <f t="shared" si="9"/>
        <v>27</v>
      </c>
    </row>
    <row r="41" spans="1:12" ht="30" customHeight="1" x14ac:dyDescent="0.2">
      <c r="A41" s="11">
        <v>30</v>
      </c>
      <c r="B41" s="12" t="s">
        <v>41</v>
      </c>
      <c r="C41" s="12">
        <v>1985</v>
      </c>
      <c r="D41" s="12">
        <v>6081</v>
      </c>
      <c r="E41" s="12">
        <v>0</v>
      </c>
      <c r="F41" s="13">
        <f t="shared" si="5"/>
        <v>27</v>
      </c>
      <c r="G41" s="12">
        <v>0</v>
      </c>
      <c r="H41" s="13">
        <f t="shared" si="6"/>
        <v>27</v>
      </c>
      <c r="I41" s="12">
        <v>0</v>
      </c>
      <c r="J41" s="13">
        <f t="shared" si="7"/>
        <v>26</v>
      </c>
      <c r="K41" s="15">
        <f t="shared" si="8"/>
        <v>80</v>
      </c>
      <c r="L41" s="16">
        <f t="shared" si="9"/>
        <v>27</v>
      </c>
    </row>
    <row r="42" spans="1:12" ht="30" customHeight="1" x14ac:dyDescent="0.2">
      <c r="A42" s="11">
        <v>42</v>
      </c>
      <c r="B42" s="12" t="s">
        <v>53</v>
      </c>
      <c r="C42" s="12">
        <v>1985</v>
      </c>
      <c r="D42" s="12">
        <v>6054</v>
      </c>
      <c r="E42" s="12">
        <v>0</v>
      </c>
      <c r="F42" s="13">
        <f t="shared" si="5"/>
        <v>27</v>
      </c>
      <c r="G42" s="12">
        <v>0</v>
      </c>
      <c r="H42" s="13">
        <f t="shared" si="6"/>
        <v>27</v>
      </c>
      <c r="I42" s="12">
        <v>0</v>
      </c>
      <c r="J42" s="13">
        <f t="shared" si="7"/>
        <v>26</v>
      </c>
      <c r="K42" s="15">
        <f t="shared" si="8"/>
        <v>80</v>
      </c>
      <c r="L42" s="16">
        <f t="shared" si="9"/>
        <v>27</v>
      </c>
    </row>
    <row r="43" spans="1:12" ht="30" customHeight="1" x14ac:dyDescent="0.2">
      <c r="A43" s="11">
        <v>31</v>
      </c>
      <c r="B43" s="12" t="s">
        <v>42</v>
      </c>
      <c r="C43" s="12">
        <v>1984</v>
      </c>
      <c r="D43" s="12">
        <v>6042</v>
      </c>
      <c r="E43" s="12">
        <v>0</v>
      </c>
      <c r="F43" s="13">
        <f t="shared" si="5"/>
        <v>27</v>
      </c>
      <c r="G43" s="12">
        <v>0</v>
      </c>
      <c r="H43" s="13">
        <f t="shared" si="6"/>
        <v>27</v>
      </c>
      <c r="I43" s="12">
        <v>0</v>
      </c>
      <c r="J43" s="13">
        <f t="shared" si="7"/>
        <v>26</v>
      </c>
      <c r="K43" s="15">
        <f t="shared" si="8"/>
        <v>80</v>
      </c>
      <c r="L43" s="16">
        <f t="shared" si="9"/>
        <v>27</v>
      </c>
    </row>
    <row r="44" spans="1:12" ht="30" customHeight="1" x14ac:dyDescent="0.2">
      <c r="A44" s="11">
        <v>4</v>
      </c>
      <c r="B44" s="12" t="s">
        <v>16</v>
      </c>
      <c r="C44" s="12">
        <v>1983</v>
      </c>
      <c r="D44" s="12">
        <v>32</v>
      </c>
      <c r="E44" s="12">
        <v>0</v>
      </c>
      <c r="F44" s="13">
        <f t="shared" si="5"/>
        <v>27</v>
      </c>
      <c r="G44" s="12">
        <v>0</v>
      </c>
      <c r="H44" s="13">
        <f t="shared" si="6"/>
        <v>27</v>
      </c>
      <c r="I44" s="12">
        <v>0</v>
      </c>
      <c r="J44" s="13">
        <f t="shared" si="7"/>
        <v>26</v>
      </c>
      <c r="K44" s="15">
        <f t="shared" si="8"/>
        <v>80</v>
      </c>
      <c r="L44" s="16">
        <f t="shared" si="9"/>
        <v>27</v>
      </c>
    </row>
    <row r="45" spans="1:12" ht="30" customHeight="1" x14ac:dyDescent="0.2">
      <c r="A45" s="11">
        <v>47</v>
      </c>
      <c r="B45" s="12" t="s">
        <v>58</v>
      </c>
      <c r="C45" s="12">
        <v>1983</v>
      </c>
      <c r="D45" s="12">
        <v>6071</v>
      </c>
      <c r="E45" s="12">
        <v>0</v>
      </c>
      <c r="F45" s="13">
        <f t="shared" si="5"/>
        <v>27</v>
      </c>
      <c r="G45" s="12">
        <v>0</v>
      </c>
      <c r="H45" s="13">
        <f t="shared" si="6"/>
        <v>27</v>
      </c>
      <c r="I45" s="12">
        <v>0</v>
      </c>
      <c r="J45" s="13">
        <f t="shared" si="7"/>
        <v>26</v>
      </c>
      <c r="K45" s="15">
        <f t="shared" si="8"/>
        <v>80</v>
      </c>
      <c r="L45" s="16">
        <f t="shared" si="9"/>
        <v>27</v>
      </c>
    </row>
    <row r="46" spans="1:12" ht="30" customHeight="1" x14ac:dyDescent="0.2">
      <c r="A46" s="11">
        <v>36</v>
      </c>
      <c r="B46" s="12" t="s">
        <v>47</v>
      </c>
      <c r="C46" s="12">
        <v>1982</v>
      </c>
      <c r="D46" s="12">
        <v>36</v>
      </c>
      <c r="E46" s="12">
        <v>0</v>
      </c>
      <c r="F46" s="13">
        <f t="shared" si="5"/>
        <v>27</v>
      </c>
      <c r="G46" s="12">
        <v>0</v>
      </c>
      <c r="H46" s="13">
        <f t="shared" si="6"/>
        <v>27</v>
      </c>
      <c r="I46" s="12">
        <v>0</v>
      </c>
      <c r="J46" s="13">
        <f t="shared" si="7"/>
        <v>26</v>
      </c>
      <c r="K46" s="15">
        <f t="shared" si="8"/>
        <v>80</v>
      </c>
      <c r="L46" s="16">
        <f t="shared" si="9"/>
        <v>27</v>
      </c>
    </row>
    <row r="47" spans="1:12" ht="30" customHeight="1" x14ac:dyDescent="0.2">
      <c r="A47" s="11">
        <v>41</v>
      </c>
      <c r="B47" s="12" t="s">
        <v>52</v>
      </c>
      <c r="C47" s="12">
        <v>1982</v>
      </c>
      <c r="D47" s="12">
        <v>6463</v>
      </c>
      <c r="E47" s="12">
        <v>0</v>
      </c>
      <c r="F47" s="13">
        <f t="shared" si="5"/>
        <v>27</v>
      </c>
      <c r="G47" s="12">
        <v>0</v>
      </c>
      <c r="H47" s="13">
        <f t="shared" si="6"/>
        <v>27</v>
      </c>
      <c r="I47" s="12">
        <v>0</v>
      </c>
      <c r="J47" s="13">
        <f t="shared" si="7"/>
        <v>26</v>
      </c>
      <c r="K47" s="15">
        <f t="shared" si="8"/>
        <v>80</v>
      </c>
      <c r="L47" s="16">
        <f t="shared" si="9"/>
        <v>27</v>
      </c>
    </row>
    <row r="48" spans="1:12" ht="30" customHeight="1" x14ac:dyDescent="0.2">
      <c r="A48" s="11">
        <v>21</v>
      </c>
      <c r="B48" s="12" t="s">
        <v>33</v>
      </c>
      <c r="C48" s="12">
        <v>1979</v>
      </c>
      <c r="D48" s="12">
        <v>6087</v>
      </c>
      <c r="E48" s="12">
        <v>0</v>
      </c>
      <c r="F48" s="13">
        <f t="shared" si="5"/>
        <v>27</v>
      </c>
      <c r="G48" s="12">
        <v>0</v>
      </c>
      <c r="H48" s="13">
        <f t="shared" si="6"/>
        <v>27</v>
      </c>
      <c r="I48" s="12">
        <v>0</v>
      </c>
      <c r="J48" s="13">
        <f t="shared" si="7"/>
        <v>26</v>
      </c>
      <c r="K48" s="15">
        <f t="shared" si="8"/>
        <v>80</v>
      </c>
      <c r="L48" s="16">
        <f t="shared" si="9"/>
        <v>27</v>
      </c>
    </row>
    <row r="49" spans="1:12" ht="30" customHeight="1" x14ac:dyDescent="0.2">
      <c r="A49" s="11">
        <v>10</v>
      </c>
      <c r="B49" s="12" t="s">
        <v>22</v>
      </c>
      <c r="C49" s="12">
        <v>1978</v>
      </c>
      <c r="D49" s="12">
        <v>6073</v>
      </c>
      <c r="E49" s="12">
        <v>0</v>
      </c>
      <c r="F49" s="13">
        <f t="shared" si="5"/>
        <v>27</v>
      </c>
      <c r="G49" s="12">
        <v>0</v>
      </c>
      <c r="H49" s="13">
        <f t="shared" si="6"/>
        <v>27</v>
      </c>
      <c r="I49" s="12">
        <v>0</v>
      </c>
      <c r="J49" s="13">
        <f t="shared" si="7"/>
        <v>26</v>
      </c>
      <c r="K49" s="15">
        <f t="shared" si="8"/>
        <v>80</v>
      </c>
      <c r="L49" s="16">
        <f t="shared" si="9"/>
        <v>27</v>
      </c>
    </row>
    <row r="50" spans="1:12" ht="30" customHeight="1" x14ac:dyDescent="0.2">
      <c r="A50" s="11">
        <v>6</v>
      </c>
      <c r="B50" s="12" t="s">
        <v>18</v>
      </c>
      <c r="C50" s="12">
        <v>1976</v>
      </c>
      <c r="D50" s="12">
        <v>6083</v>
      </c>
      <c r="E50" s="12">
        <v>0</v>
      </c>
      <c r="F50" s="13">
        <f t="shared" si="5"/>
        <v>27</v>
      </c>
      <c r="G50" s="12">
        <v>0</v>
      </c>
      <c r="H50" s="13">
        <f t="shared" si="6"/>
        <v>27</v>
      </c>
      <c r="I50" s="12">
        <v>0</v>
      </c>
      <c r="J50" s="13">
        <f t="shared" si="7"/>
        <v>26</v>
      </c>
      <c r="K50" s="15">
        <f t="shared" si="8"/>
        <v>80</v>
      </c>
      <c r="L50" s="16">
        <f t="shared" si="9"/>
        <v>27</v>
      </c>
    </row>
    <row r="51" spans="1:12" ht="30" customHeight="1" x14ac:dyDescent="0.2">
      <c r="A51" s="11">
        <v>26</v>
      </c>
      <c r="B51" s="12" t="s">
        <v>38</v>
      </c>
      <c r="C51" s="12">
        <v>1976</v>
      </c>
      <c r="D51" s="12">
        <v>41</v>
      </c>
      <c r="E51" s="12">
        <v>0</v>
      </c>
      <c r="F51" s="13">
        <f t="shared" si="5"/>
        <v>27</v>
      </c>
      <c r="G51" s="12">
        <v>0</v>
      </c>
      <c r="H51" s="13">
        <f t="shared" si="6"/>
        <v>27</v>
      </c>
      <c r="I51" s="12">
        <v>0</v>
      </c>
      <c r="J51" s="13">
        <f t="shared" si="7"/>
        <v>26</v>
      </c>
      <c r="K51" s="15">
        <f t="shared" si="8"/>
        <v>80</v>
      </c>
      <c r="L51" s="16">
        <f t="shared" si="9"/>
        <v>27</v>
      </c>
    </row>
    <row r="52" spans="1:12" ht="30" customHeight="1" x14ac:dyDescent="0.2">
      <c r="A52" s="11">
        <v>16</v>
      </c>
      <c r="B52" s="12" t="s">
        <v>28</v>
      </c>
      <c r="C52" s="12">
        <v>1972</v>
      </c>
      <c r="D52" s="12">
        <v>6082</v>
      </c>
      <c r="E52" s="12">
        <v>0</v>
      </c>
      <c r="F52" s="13">
        <f t="shared" si="5"/>
        <v>27</v>
      </c>
      <c r="G52" s="12">
        <v>0</v>
      </c>
      <c r="H52" s="13">
        <f t="shared" si="6"/>
        <v>27</v>
      </c>
      <c r="I52" s="12">
        <v>0</v>
      </c>
      <c r="J52" s="13">
        <f t="shared" si="7"/>
        <v>26</v>
      </c>
      <c r="K52" s="15">
        <f t="shared" si="8"/>
        <v>80</v>
      </c>
      <c r="L52" s="16">
        <f t="shared" si="9"/>
        <v>27</v>
      </c>
    </row>
    <row r="53" spans="1:12" s="4" customFormat="1" ht="30" customHeight="1" x14ac:dyDescent="0.25">
      <c r="A53" s="17">
        <v>57</v>
      </c>
      <c r="B53" s="12" t="s">
        <v>69</v>
      </c>
      <c r="C53" s="12">
        <v>1970</v>
      </c>
      <c r="D53" s="12">
        <v>6069</v>
      </c>
      <c r="E53" s="12">
        <v>0</v>
      </c>
      <c r="F53" s="13">
        <f t="shared" si="5"/>
        <v>27</v>
      </c>
      <c r="G53" s="12">
        <v>0</v>
      </c>
      <c r="H53" s="13">
        <f t="shared" si="6"/>
        <v>27</v>
      </c>
      <c r="I53" s="12">
        <v>0</v>
      </c>
      <c r="J53" s="13">
        <f t="shared" si="7"/>
        <v>26</v>
      </c>
      <c r="K53" s="15">
        <f t="shared" si="8"/>
        <v>80</v>
      </c>
      <c r="L53" s="16">
        <f t="shared" si="9"/>
        <v>27</v>
      </c>
    </row>
    <row r="54" spans="1:12" s="4" customFormat="1" ht="30" customHeight="1" x14ac:dyDescent="0.25">
      <c r="A54" s="11">
        <v>18</v>
      </c>
      <c r="B54" s="12" t="s">
        <v>30</v>
      </c>
      <c r="C54" s="12">
        <v>1968</v>
      </c>
      <c r="D54" s="12">
        <v>6058</v>
      </c>
      <c r="E54" s="12">
        <v>0</v>
      </c>
      <c r="F54" s="13">
        <f t="shared" si="5"/>
        <v>27</v>
      </c>
      <c r="G54" s="12">
        <v>0</v>
      </c>
      <c r="H54" s="13">
        <f t="shared" si="6"/>
        <v>27</v>
      </c>
      <c r="I54" s="12">
        <v>0</v>
      </c>
      <c r="J54" s="13">
        <f t="shared" si="7"/>
        <v>26</v>
      </c>
      <c r="K54" s="15">
        <f t="shared" si="8"/>
        <v>80</v>
      </c>
      <c r="L54" s="16">
        <f t="shared" si="9"/>
        <v>27</v>
      </c>
    </row>
    <row r="55" spans="1:12" s="4" customFormat="1" ht="30" customHeight="1" x14ac:dyDescent="0.25">
      <c r="A55" s="11">
        <v>25</v>
      </c>
      <c r="B55" s="12" t="s">
        <v>37</v>
      </c>
      <c r="C55" s="12">
        <v>1966</v>
      </c>
      <c r="D55" s="12">
        <v>19</v>
      </c>
      <c r="E55" s="12">
        <v>0</v>
      </c>
      <c r="F55" s="13">
        <f t="shared" si="5"/>
        <v>27</v>
      </c>
      <c r="G55" s="12">
        <v>0</v>
      </c>
      <c r="H55" s="13">
        <f t="shared" si="6"/>
        <v>27</v>
      </c>
      <c r="I55" s="12">
        <v>0</v>
      </c>
      <c r="J55" s="13">
        <f t="shared" si="7"/>
        <v>26</v>
      </c>
      <c r="K55" s="15">
        <f t="shared" si="8"/>
        <v>80</v>
      </c>
      <c r="L55" s="16">
        <f t="shared" si="9"/>
        <v>27</v>
      </c>
    </row>
    <row r="56" spans="1:12" s="4" customFormat="1" ht="30.75" customHeight="1" x14ac:dyDescent="0.25">
      <c r="A56" s="11">
        <v>23</v>
      </c>
      <c r="B56" s="12" t="s">
        <v>35</v>
      </c>
      <c r="C56" s="12">
        <v>1964</v>
      </c>
      <c r="D56" s="12">
        <v>27</v>
      </c>
      <c r="E56" s="12">
        <v>0</v>
      </c>
      <c r="F56" s="13">
        <f t="shared" si="5"/>
        <v>27</v>
      </c>
      <c r="G56" s="12">
        <v>0</v>
      </c>
      <c r="H56" s="13">
        <f t="shared" si="6"/>
        <v>27</v>
      </c>
      <c r="I56" s="12">
        <v>0</v>
      </c>
      <c r="J56" s="13">
        <f t="shared" si="7"/>
        <v>26</v>
      </c>
      <c r="K56" s="15">
        <f t="shared" si="8"/>
        <v>80</v>
      </c>
      <c r="L56" s="16">
        <f t="shared" si="9"/>
        <v>27</v>
      </c>
    </row>
    <row r="57" spans="1:12" s="4" customFormat="1" ht="30.75" customHeight="1" x14ac:dyDescent="0.25">
      <c r="A57" s="11">
        <v>29</v>
      </c>
      <c r="B57" s="12" t="s">
        <v>40</v>
      </c>
      <c r="C57" s="12">
        <v>1964</v>
      </c>
      <c r="D57" s="12">
        <v>6085</v>
      </c>
      <c r="E57" s="12">
        <v>0</v>
      </c>
      <c r="F57" s="13">
        <f t="shared" si="5"/>
        <v>27</v>
      </c>
      <c r="G57" s="12">
        <v>0</v>
      </c>
      <c r="H57" s="13">
        <f t="shared" si="6"/>
        <v>27</v>
      </c>
      <c r="I57" s="12">
        <v>0</v>
      </c>
      <c r="J57" s="13">
        <f t="shared" si="7"/>
        <v>26</v>
      </c>
      <c r="K57" s="15">
        <f t="shared" si="8"/>
        <v>80</v>
      </c>
      <c r="L57" s="16">
        <f t="shared" si="9"/>
        <v>27</v>
      </c>
    </row>
    <row r="58" spans="1:12" s="4" customFormat="1" ht="30" customHeight="1" x14ac:dyDescent="0.25">
      <c r="A58" s="11">
        <v>20</v>
      </c>
      <c r="B58" s="12" t="s">
        <v>32</v>
      </c>
      <c r="C58" s="12">
        <v>1963</v>
      </c>
      <c r="D58" s="12">
        <v>6080</v>
      </c>
      <c r="E58" s="12">
        <v>0</v>
      </c>
      <c r="F58" s="13">
        <f t="shared" si="5"/>
        <v>27</v>
      </c>
      <c r="G58" s="12">
        <v>0</v>
      </c>
      <c r="H58" s="13">
        <f t="shared" si="6"/>
        <v>27</v>
      </c>
      <c r="I58" s="12">
        <v>0</v>
      </c>
      <c r="J58" s="13">
        <f t="shared" si="7"/>
        <v>26</v>
      </c>
      <c r="K58" s="15">
        <f t="shared" si="8"/>
        <v>80</v>
      </c>
      <c r="L58" s="16">
        <f t="shared" si="9"/>
        <v>27</v>
      </c>
    </row>
    <row r="59" spans="1:12" s="4" customFormat="1" ht="30.75" customHeight="1" x14ac:dyDescent="0.25">
      <c r="A59" s="11">
        <v>24</v>
      </c>
      <c r="B59" s="12" t="s">
        <v>36</v>
      </c>
      <c r="C59" s="12">
        <v>1963</v>
      </c>
      <c r="D59" s="12">
        <v>22</v>
      </c>
      <c r="E59" s="12">
        <v>0</v>
      </c>
      <c r="F59" s="13">
        <f t="shared" si="5"/>
        <v>27</v>
      </c>
      <c r="G59" s="12">
        <v>0</v>
      </c>
      <c r="H59" s="13">
        <f t="shared" si="6"/>
        <v>27</v>
      </c>
      <c r="I59" s="12">
        <v>0</v>
      </c>
      <c r="J59" s="13">
        <f t="shared" si="7"/>
        <v>26</v>
      </c>
      <c r="K59" s="15">
        <f t="shared" si="8"/>
        <v>80</v>
      </c>
      <c r="L59" s="16">
        <f t="shared" si="9"/>
        <v>27</v>
      </c>
    </row>
    <row r="60" spans="1:12" s="4" customFormat="1" ht="29.25" customHeight="1" x14ac:dyDescent="0.25">
      <c r="A60" s="11">
        <v>27</v>
      </c>
      <c r="B60" s="12" t="s">
        <v>39</v>
      </c>
      <c r="C60" s="12">
        <v>1963</v>
      </c>
      <c r="D60" s="12">
        <v>42</v>
      </c>
      <c r="E60" s="12">
        <v>0</v>
      </c>
      <c r="F60" s="13">
        <f t="shared" si="5"/>
        <v>27</v>
      </c>
      <c r="G60" s="12">
        <v>0</v>
      </c>
      <c r="H60" s="13">
        <f t="shared" si="6"/>
        <v>27</v>
      </c>
      <c r="I60" s="12">
        <v>0</v>
      </c>
      <c r="J60" s="13">
        <f t="shared" si="7"/>
        <v>26</v>
      </c>
      <c r="K60" s="15">
        <f t="shared" si="8"/>
        <v>80</v>
      </c>
      <c r="L60" s="16">
        <f t="shared" si="9"/>
        <v>27</v>
      </c>
    </row>
    <row r="61" spans="1:12" s="4" customFormat="1" ht="30.75" customHeight="1" x14ac:dyDescent="0.25">
      <c r="A61" s="11">
        <v>3</v>
      </c>
      <c r="B61" s="12" t="s">
        <v>15</v>
      </c>
      <c r="C61" s="12">
        <v>1954</v>
      </c>
      <c r="D61" s="12">
        <v>26</v>
      </c>
      <c r="E61" s="12">
        <v>0</v>
      </c>
      <c r="F61" s="13">
        <f t="shared" si="5"/>
        <v>27</v>
      </c>
      <c r="G61" s="12">
        <v>0</v>
      </c>
      <c r="H61" s="13">
        <f t="shared" si="6"/>
        <v>27</v>
      </c>
      <c r="I61" s="12">
        <v>0</v>
      </c>
      <c r="J61" s="13">
        <f t="shared" si="7"/>
        <v>26</v>
      </c>
      <c r="K61" s="15">
        <f t="shared" si="8"/>
        <v>80</v>
      </c>
      <c r="L61" s="16">
        <f t="shared" si="9"/>
        <v>27</v>
      </c>
    </row>
    <row r="62" spans="1:12" s="4" customFormat="1" ht="30" customHeight="1" x14ac:dyDescent="0.25">
      <c r="A62" s="19">
        <v>33</v>
      </c>
      <c r="B62" s="14" t="s">
        <v>44</v>
      </c>
      <c r="C62" s="14">
        <v>1930</v>
      </c>
      <c r="D62" s="14">
        <v>6055</v>
      </c>
      <c r="E62" s="14">
        <v>0</v>
      </c>
      <c r="F62" s="20">
        <f t="shared" si="5"/>
        <v>27</v>
      </c>
      <c r="G62" s="14">
        <v>0</v>
      </c>
      <c r="H62" s="20">
        <f t="shared" si="6"/>
        <v>27</v>
      </c>
      <c r="I62" s="14">
        <v>0</v>
      </c>
      <c r="J62" s="20">
        <f t="shared" si="7"/>
        <v>26</v>
      </c>
      <c r="K62" s="21">
        <f t="shared" si="8"/>
        <v>80</v>
      </c>
      <c r="L62" s="22">
        <f t="shared" si="9"/>
        <v>27</v>
      </c>
    </row>
  </sheetData>
  <sheetProtection algorithmName="SHA-512" hashValue="lyr99BmyD5QlWW6SDuvE/NZ4EHL2WrogwSLsRPmVs0d5BBSWpEqoNCE8uRI4dq0yVisvim4GzKmyTj0Pvfy7Bg==" saltValue="ksc2wmMTUZAj6IHethX/DQ==" spinCount="100000" sheet="1" objects="1" scenarios="1" selectLockedCells="1" sort="0" autoFilter="0" selectUnlockedCells="1"/>
  <protectedRanges>
    <protectedRange algorithmName="SHA-512" hashValue="wlID/3UtjhfwwuTb4bYTrfXurGbpkmrQDc6Gz0cH4o5Mi1l9WwiFIuQSKDjczYUWUaMZ6cRmwoifgXVwY8J0+g==" saltValue="ZaA/doCniPvePaFiK8azjg==" spinCount="100000" sqref="A4:L62" name="Диапазон1"/>
  </protectedRanges>
  <mergeCells count="1">
    <mergeCell ref="B2:L2"/>
  </mergeCell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0" sqref="F2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Итоговый__балл_место</vt:lpstr>
      <vt:lpstr>Количество_шт_место</vt:lpstr>
      <vt:lpstr>Масса_улова_место</vt:lpstr>
      <vt:lpstr>Самая_крупная__кг_место</vt:lpstr>
    </vt:vector>
  </TitlesOfParts>
  <Company>Аминистрация Сузунского района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Тетерин</dc:creator>
  <cp:lastModifiedBy>Кострикин С.В.</cp:lastModifiedBy>
  <cp:lastPrinted>2012-05-26T00:19:43Z</cp:lastPrinted>
  <dcterms:created xsi:type="dcterms:W3CDTF">2011-05-26T01:48:10Z</dcterms:created>
  <dcterms:modified xsi:type="dcterms:W3CDTF">2018-05-28T04:34:22Z</dcterms:modified>
</cp:coreProperties>
</file>